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Gen30Luglio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<sst xmlns="http://schemas.openxmlformats.org/spreadsheetml/2006/main" count="298" uniqueCount="147">
  <si>
    <t>Classifica generale</t>
  </si>
  <si>
    <t>#</t>
  </si>
  <si>
    <t>Posiz categoria</t>
  </si>
  <si>
    <t/>
  </si>
  <si>
    <t xml:space="preserve">Casini </t>
  </si>
  <si>
    <t>Valgimigli</t>
  </si>
  <si>
    <t>Nicese</t>
  </si>
  <si>
    <t>Bacciottini</t>
  </si>
  <si>
    <t xml:space="preserve">Michelini </t>
  </si>
  <si>
    <t>Pagliai</t>
  </si>
  <si>
    <t>Zanieri</t>
  </si>
  <si>
    <t>Pizzamano</t>
  </si>
  <si>
    <t>Caponetti</t>
  </si>
  <si>
    <t>Renieri</t>
  </si>
  <si>
    <t>Matteo</t>
  </si>
  <si>
    <t>Gonzales Maravi</t>
  </si>
  <si>
    <t>Spighi</t>
  </si>
  <si>
    <t>Ucciero</t>
  </si>
  <si>
    <t>Gentiluomo</t>
  </si>
  <si>
    <t>Manenti</t>
  </si>
  <si>
    <t>Nocentini</t>
  </si>
  <si>
    <t>Torrini</t>
  </si>
  <si>
    <t>Fortezza</t>
  </si>
  <si>
    <t>La Mantia</t>
  </si>
  <si>
    <t>Bertolotti</t>
  </si>
  <si>
    <t>Contini</t>
  </si>
  <si>
    <t>Cabiddu</t>
  </si>
  <si>
    <t xml:space="preserve">Cozzi </t>
  </si>
  <si>
    <t>Barchielli</t>
  </si>
  <si>
    <t>Ventura</t>
  </si>
  <si>
    <t xml:space="preserve">Bardotti </t>
  </si>
  <si>
    <t>Ruggeri</t>
  </si>
  <si>
    <t>Lombardi</t>
  </si>
  <si>
    <t>Pittalis</t>
  </si>
  <si>
    <t>Gaspari</t>
  </si>
  <si>
    <t>Castagna</t>
  </si>
  <si>
    <t>Manzini</t>
  </si>
  <si>
    <t>Conti</t>
  </si>
  <si>
    <t xml:space="preserve">Batisti </t>
  </si>
  <si>
    <t>Monciatti</t>
  </si>
  <si>
    <t>Bagni</t>
  </si>
  <si>
    <t xml:space="preserve">Sedlackova </t>
  </si>
  <si>
    <t>Perfetti</t>
  </si>
  <si>
    <t>Vieri</t>
  </si>
  <si>
    <t>Innocenti</t>
  </si>
  <si>
    <t>Sow</t>
  </si>
  <si>
    <t>Bartoli</t>
  </si>
  <si>
    <t>Bulku</t>
  </si>
  <si>
    <t>Gigli</t>
  </si>
  <si>
    <t>Fruttuosi</t>
  </si>
  <si>
    <t xml:space="preserve">Arezzo </t>
  </si>
  <si>
    <t>Piva</t>
  </si>
  <si>
    <t>Galati</t>
  </si>
  <si>
    <t>Silori</t>
  </si>
  <si>
    <t>Bettoni</t>
  </si>
  <si>
    <t>Fabbri</t>
  </si>
  <si>
    <t>Boi</t>
  </si>
  <si>
    <t xml:space="preserve">Mariottini </t>
  </si>
  <si>
    <t xml:space="preserve">Fuscagni </t>
  </si>
  <si>
    <t xml:space="preserve">Venturi </t>
  </si>
  <si>
    <t>Lorenzo</t>
  </si>
  <si>
    <t>Bedlu</t>
  </si>
  <si>
    <t>Bernardo</t>
  </si>
  <si>
    <t>Francesco</t>
  </si>
  <si>
    <t xml:space="preserve">Daniele </t>
  </si>
  <si>
    <t>Natnael</t>
  </si>
  <si>
    <t>Pietro</t>
  </si>
  <si>
    <t>Maddalena</t>
  </si>
  <si>
    <t>Simone</t>
  </si>
  <si>
    <t>Masoni</t>
  </si>
  <si>
    <t>Jhouw Lee</t>
  </si>
  <si>
    <t xml:space="preserve">Ilaria </t>
  </si>
  <si>
    <t>Roberto</t>
  </si>
  <si>
    <t>David</t>
  </si>
  <si>
    <t>Linda</t>
  </si>
  <si>
    <t>Andrea</t>
  </si>
  <si>
    <t>Biris</t>
  </si>
  <si>
    <t>Patrizio</t>
  </si>
  <si>
    <t>Elena</t>
  </si>
  <si>
    <t>Maurizio</t>
  </si>
  <si>
    <t>Maria Francesca</t>
  </si>
  <si>
    <t xml:space="preserve">Alessandra </t>
  </si>
  <si>
    <t>Moreno</t>
  </si>
  <si>
    <t xml:space="preserve">Giacomo </t>
  </si>
  <si>
    <t xml:space="preserve">Massimo </t>
  </si>
  <si>
    <t>Katia</t>
  </si>
  <si>
    <t>Massimo</t>
  </si>
  <si>
    <t>Luigi</t>
  </si>
  <si>
    <t>Nicola</t>
  </si>
  <si>
    <t>Ivan</t>
  </si>
  <si>
    <t>Vincenzo</t>
  </si>
  <si>
    <t>Stefano</t>
  </si>
  <si>
    <t>Alessio</t>
  </si>
  <si>
    <t>Simona</t>
  </si>
  <si>
    <t xml:space="preserve">Alessandro </t>
  </si>
  <si>
    <t>Manuela</t>
  </si>
  <si>
    <t>Elisa</t>
  </si>
  <si>
    <t>Iveta</t>
  </si>
  <si>
    <t>Lucrezia</t>
  </si>
  <si>
    <t>Cecilia</t>
  </si>
  <si>
    <t>Riccardo</t>
  </si>
  <si>
    <t>Ousmane</t>
  </si>
  <si>
    <t>Patrizia</t>
  </si>
  <si>
    <t>Albana</t>
  </si>
  <si>
    <t>Alessandra</t>
  </si>
  <si>
    <t>Alvaro</t>
  </si>
  <si>
    <t xml:space="preserve">Lucia </t>
  </si>
  <si>
    <t>Angela</t>
  </si>
  <si>
    <t>Assuntina</t>
  </si>
  <si>
    <t>Cinzia</t>
  </si>
  <si>
    <t>Annalisa</t>
  </si>
  <si>
    <t>Roberta</t>
  </si>
  <si>
    <t>Rosa</t>
  </si>
  <si>
    <t xml:space="preserve">Maria Cristina </t>
  </si>
  <si>
    <t xml:space="preserve">Marcella </t>
  </si>
  <si>
    <t xml:space="preserve">Anna </t>
  </si>
  <si>
    <t>Atletica Castello Firenze</t>
  </si>
  <si>
    <t xml:space="preserve">Florentia Road Runners </t>
  </si>
  <si>
    <t>Gs Le Panche Castelquarto</t>
  </si>
  <si>
    <t>Nave</t>
  </si>
  <si>
    <t xml:space="preserve">Atletica Castello </t>
  </si>
  <si>
    <t>Atletica Sestese</t>
  </si>
  <si>
    <t>Toscana Atletica Futura</t>
  </si>
  <si>
    <t>Firenze Marathon</t>
  </si>
  <si>
    <t>Atletica Firenze Marathon S.S.</t>
  </si>
  <si>
    <t>Le Panche Di Castelquarto</t>
  </si>
  <si>
    <t>Atletica Castello</t>
  </si>
  <si>
    <t xml:space="preserve">Atletica Sestese Femminile </t>
  </si>
  <si>
    <t>Gs Maiano</t>
  </si>
  <si>
    <t>G.S. Le Panche Castelquarto</t>
  </si>
  <si>
    <t>La Fontanina</t>
  </si>
  <si>
    <t xml:space="preserve">Atletica Castello Firenze </t>
  </si>
  <si>
    <t>Lepanchecastelquarto</t>
  </si>
  <si>
    <t>Team Marathon Bike Grosseto</t>
  </si>
  <si>
    <t>Corriconnoi</t>
  </si>
  <si>
    <t>Us. Nave Asd</t>
  </si>
  <si>
    <t>Castelquartolepanche</t>
  </si>
  <si>
    <t xml:space="preserve">Corri.Con.Noi Donna Moderna </t>
  </si>
  <si>
    <t>Corri Con Noi</t>
  </si>
  <si>
    <t>Atletico Castello</t>
  </si>
  <si>
    <t>U.S.Nave</t>
  </si>
  <si>
    <t>Cat1</t>
  </si>
  <si>
    <t>Cat4</t>
  </si>
  <si>
    <t>Cat2</t>
  </si>
  <si>
    <t>Cat3</t>
  </si>
  <si>
    <t>Cat5</t>
  </si>
  <si>
    <t>Cat6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</si>
</sst>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:&quot;ss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2" borderId="0" xfId="0" applyNumberFormat="1" applyFont="1" applyFill="1"/>
    <xf numFmtId="0" fontId="0" fillId="2" borderId="0" xfId="0" applyFont="1" applyFill="1" applyAlignment="1">
      <alignment/>
    </xf>
    <xf numFmtId="0" fontId="0" fillId="2" borderId="0" xfId="0" applyFont="1" applyFill="1"/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/>
    </xf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7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 topLeftCell="A1">
      <selection activeCell="D2" sqref="D2"/>
    </sheetView>
  </sheetViews>
  <sheetFormatPr defaultColWidth="9.140625" defaultRowHeight="15"/>
  <cols>
    <col min="1" max="1" width="3.00390625" style="6" customWidth="1"/>
    <col min="2" max="3" width="15.28125" style="6" customWidth="1"/>
    <col min="4" max="4" width="9.57421875" style="6" customWidth="1"/>
    <col min="5" max="5" width="25.8515625" style="6" customWidth="1"/>
    <col min="6" max="6" width="10.28125" style="6" customWidth="1"/>
    <col min="7" max="7" width="10.7109375" style="6" customWidth="1"/>
    <col min="8" max="8" width="15.57421875" style="6" customWidth="1"/>
    <col min="9" max="1024" width="15.28125" style="6" customWidth="1"/>
    <col min="1025" max="16384" width="9.140625" style="6" customWidth="1"/>
  </cols>
  <sheetData>
    <row r="1" spans="1:5" ht="15">
      <c r="A1" s="4"/>
      <c r="B1" s="5" t="s">
        <v>0</v>
      </c>
      <c r="C1" s="5"/>
      <c r="D1" s="5"/>
      <c r="E1" s="5"/>
    </row>
    <row r="2" spans="1:8" ht="15">
      <c r="A2" s="7" t="s">
        <v>1</v>
      </c>
      <c r="B2" s="8" t="str">
        <f ca="1">_xlfn.IFERROR(__xludf.dummyfunction("QUERY(arrivo!A1:J501,""select G, H, B, I, J, E where B is not null order by E asc"", 1)"),"Cognome")</f>
        <v>Cognome</v>
      </c>
      <c r="C2" s="8" t="str">
        <f ca="1">_xlfn.IFERROR(__xludf.dummyfunction("""COMPUTED_VALUE"""),"Nome")</f>
        <v>Nome</v>
      </c>
      <c r="D2" s="8" t="str">
        <f ca="1">_xlfn.IFERROR(__xludf.dummyfunction("""COMPUTED_VALUE"""),"pettorale")</f>
        <v>pettorale</v>
      </c>
      <c r="E2" s="8" t="str">
        <f ca="1">_xlfn.IFERROR(__xludf.dummyfunction("""COMPUTED_VALUE"""),"Società")</f>
        <v>Società</v>
      </c>
      <c r="F2" s="9" t="str">
        <f ca="1">_xlfn.IFERROR(__xludf.dummyfunction("""COMPUTED_VALUE"""),"Categoria")</f>
        <v>Categoria</v>
      </c>
      <c r="G2" s="9" t="str">
        <f ca="1">_xlfn.IFERROR(__xludf.dummyfunction("""COMPUTED_VALUE"""),"Tempo")</f>
        <v>Tempo</v>
      </c>
      <c r="H2" s="7" t="s">
        <v>2</v>
      </c>
    </row>
    <row r="3" spans="1:8" ht="15">
      <c r="A3" s="10">
        <v>1</v>
      </c>
      <c r="B3" s="11" t="s">
        <v>4</v>
      </c>
      <c r="C3" s="11" t="s">
        <v>60</v>
      </c>
      <c r="D3" s="12">
        <f ca="1">_xlfn.IFERROR(__xludf.dummyfunction("""COMPUTED_VALUE"""),142)</f>
        <v>142</v>
      </c>
      <c r="E3" s="12" t="s">
        <v>116</v>
      </c>
      <c r="F3" s="13" t="s">
        <v>141</v>
      </c>
      <c r="G3" s="1">
        <f ca="1">_xlfn.IFERROR(__xludf.dummyfunction("""COMPUTED_VALUE"""),44042.0072371528)</f>
        <v>44042.0072371528</v>
      </c>
      <c r="H3" s="2" t="s">
        <v>3</v>
      </c>
    </row>
    <row r="4" spans="1:8" ht="15">
      <c r="A4" s="10">
        <v>2</v>
      </c>
      <c r="B4" s="11" t="s">
        <v>5</v>
      </c>
      <c r="C4" s="11" t="s">
        <v>61</v>
      </c>
      <c r="D4" s="12">
        <f ca="1">_xlfn.IFERROR(__xludf.dummyfunction("""COMPUTED_VALUE"""),148)</f>
        <v>148</v>
      </c>
      <c r="E4" s="12" t="s">
        <v>117</v>
      </c>
      <c r="F4" s="13" t="s">
        <v>141</v>
      </c>
      <c r="G4" s="1">
        <f ca="1">_xlfn.IFERROR(__xludf.dummyfunction("""COMPUTED_VALUE"""),44042.0073957292)</f>
        <v>44042.0073957292</v>
      </c>
      <c r="H4" s="3" t="s">
        <v>3</v>
      </c>
    </row>
    <row r="5" spans="1:8" ht="15">
      <c r="A5" s="10">
        <v>3</v>
      </c>
      <c r="B5" s="11" t="s">
        <v>6</v>
      </c>
      <c r="C5" s="11" t="s">
        <v>62</v>
      </c>
      <c r="D5" s="12">
        <f ca="1">_xlfn.IFERROR(__xludf.dummyfunction("""COMPUTED_VALUE"""),97)</f>
        <v>97</v>
      </c>
      <c r="E5" s="12" t="s">
        <v>118</v>
      </c>
      <c r="F5" s="13" t="s">
        <v>141</v>
      </c>
      <c r="G5" s="1">
        <f ca="1">_xlfn.IFERROR(__xludf.dummyfunction("""COMPUTED_VALUE"""),44042.0075008102)</f>
        <v>44042.0075008102</v>
      </c>
      <c r="H5" s="3" t="s">
        <v>3</v>
      </c>
    </row>
    <row r="6" spans="1:8" ht="15">
      <c r="A6" s="10">
        <v>4</v>
      </c>
      <c r="B6" s="11" t="s">
        <v>7</v>
      </c>
      <c r="C6" s="11" t="s">
        <v>63</v>
      </c>
      <c r="D6" s="12">
        <f ca="1">_xlfn.IFERROR(__xludf.dummyfunction("""COMPUTED_VALUE"""),109)</f>
        <v>109</v>
      </c>
      <c r="E6" s="12" t="s">
        <v>119</v>
      </c>
      <c r="F6" s="13" t="s">
        <v>141</v>
      </c>
      <c r="G6" s="1">
        <f ca="1">_xlfn.IFERROR(__xludf.dummyfunction("""COMPUTED_VALUE"""),44042.0080199653)</f>
        <v>44042.0080199653</v>
      </c>
      <c r="H6" s="3" t="s">
        <v>3</v>
      </c>
    </row>
    <row r="7" spans="1:8" ht="15">
      <c r="A7" s="10">
        <v>5</v>
      </c>
      <c r="B7" s="11" t="s">
        <v>8</v>
      </c>
      <c r="C7" s="11" t="s">
        <v>64</v>
      </c>
      <c r="D7" s="12">
        <f ca="1">_xlfn.IFERROR(__xludf.dummyfunction("""COMPUTED_VALUE"""),158)</f>
        <v>158</v>
      </c>
      <c r="E7" s="12" t="s">
        <v>120</v>
      </c>
      <c r="F7" s="13" t="s">
        <v>141</v>
      </c>
      <c r="G7" s="1">
        <f ca="1">_xlfn.IFERROR(__xludf.dummyfunction("""COMPUTED_VALUE"""),44042.0080397685)</f>
        <v>44042.0080397685</v>
      </c>
      <c r="H7" s="3" t="s">
        <v>3</v>
      </c>
    </row>
    <row r="8" spans="1:8" ht="15">
      <c r="A8" s="10">
        <v>6</v>
      </c>
      <c r="B8" s="11" t="s">
        <v>9</v>
      </c>
      <c r="C8" s="11" t="s">
        <v>65</v>
      </c>
      <c r="D8" s="12">
        <f ca="1">_xlfn.IFERROR(__xludf.dummyfunction("""COMPUTED_VALUE"""),121)</f>
        <v>121</v>
      </c>
      <c r="E8" s="12" t="s">
        <v>121</v>
      </c>
      <c r="F8" s="13" t="s">
        <v>141</v>
      </c>
      <c r="G8" s="1">
        <f ca="1">_xlfn.IFERROR(__xludf.dummyfunction("""COMPUTED_VALUE"""),44042.0083233218)</f>
        <v>44042.0083233218</v>
      </c>
      <c r="H8" s="3" t="s">
        <v>3</v>
      </c>
    </row>
    <row r="9" spans="1:8" ht="15">
      <c r="A9" s="10">
        <v>7</v>
      </c>
      <c r="B9" s="11" t="s">
        <v>10</v>
      </c>
      <c r="C9" s="11" t="s">
        <v>66</v>
      </c>
      <c r="D9" s="12">
        <f ca="1">_xlfn.IFERROR(__xludf.dummyfunction("""COMPUTED_VALUE"""),159)</f>
        <v>159</v>
      </c>
      <c r="E9" s="12" t="s">
        <v>122</v>
      </c>
      <c r="F9" s="13" t="s">
        <v>141</v>
      </c>
      <c r="G9" s="1">
        <f ca="1">_xlfn.IFERROR(__xludf.dummyfunction("""COMPUTED_VALUE"""),44042.0083424884)</f>
        <v>44042.0083424884</v>
      </c>
      <c r="H9" s="3" t="s">
        <v>3</v>
      </c>
    </row>
    <row r="10" spans="1:8" ht="15">
      <c r="A10" s="10">
        <v>8</v>
      </c>
      <c r="B10" s="11" t="s">
        <v>11</v>
      </c>
      <c r="C10" s="11" t="s">
        <v>67</v>
      </c>
      <c r="D10" s="12">
        <f ca="1">_xlfn.IFERROR(__xludf.dummyfunction("""COMPUTED_VALUE"""),151)</f>
        <v>151</v>
      </c>
      <c r="E10" s="12" t="s">
        <v>123</v>
      </c>
      <c r="F10" s="13" t="s">
        <v>142</v>
      </c>
      <c r="G10" s="1">
        <f ca="1">_xlfn.IFERROR(__xludf.dummyfunction("""COMPUTED_VALUE"""),44042.0084148958)</f>
        <v>44042.0084148958</v>
      </c>
      <c r="H10" s="3" t="s">
        <v>3</v>
      </c>
    </row>
    <row r="11" spans="1:8" ht="15">
      <c r="A11" s="10">
        <v>9</v>
      </c>
      <c r="B11" s="11" t="s">
        <v>12</v>
      </c>
      <c r="C11" s="11" t="s">
        <v>60</v>
      </c>
      <c r="D11" s="12">
        <f ca="1">_xlfn.IFERROR(__xludf.dummyfunction("""COMPUTED_VALUE"""),122)</f>
        <v>122</v>
      </c>
      <c r="E11" s="12" t="s">
        <v>124</v>
      </c>
      <c r="F11" s="13" t="s">
        <v>141</v>
      </c>
      <c r="G11" s="1">
        <f ca="1">_xlfn.IFERROR(__xludf.dummyfunction("""COMPUTED_VALUE"""),44042.0084298843)</f>
        <v>44042.0084298843</v>
      </c>
      <c r="H11" s="3" t="s">
        <v>3</v>
      </c>
    </row>
    <row r="12" spans="1:8" ht="15">
      <c r="A12" s="10">
        <v>10</v>
      </c>
      <c r="B12" s="11" t="s">
        <v>13</v>
      </c>
      <c r="C12" s="11" t="s">
        <v>68</v>
      </c>
      <c r="D12" s="12">
        <f ca="1">_xlfn.IFERROR(__xludf.dummyfunction("""COMPUTED_VALUE"""),99)</f>
        <v>99</v>
      </c>
      <c r="E12" s="12" t="s">
        <v>125</v>
      </c>
      <c r="F12" s="13" t="s">
        <v>141</v>
      </c>
      <c r="G12" s="1">
        <f ca="1">_xlfn.IFERROR(__xludf.dummyfunction("""COMPUTED_VALUE"""),44042.0084354051)</f>
        <v>44042.0084354051</v>
      </c>
      <c r="H12" s="3" t="s">
        <v>3</v>
      </c>
    </row>
    <row r="13" spans="1:8" ht="15">
      <c r="A13" s="10">
        <v>11</v>
      </c>
      <c r="B13" s="11" t="s">
        <v>14</v>
      </c>
      <c r="C13" s="11" t="s">
        <v>69</v>
      </c>
      <c r="D13" s="12">
        <f ca="1">_xlfn.IFERROR(__xludf.dummyfunction("""COMPUTED_VALUE"""),141)</f>
        <v>141</v>
      </c>
      <c r="E13" s="12" t="s">
        <v>120</v>
      </c>
      <c r="F13" s="13" t="s">
        <v>143</v>
      </c>
      <c r="G13" s="1">
        <f ca="1">_xlfn.IFERROR(__xludf.dummyfunction("""COMPUTED_VALUE"""),44042.0085696759)</f>
        <v>44042.0085696759</v>
      </c>
      <c r="H13" s="3" t="s">
        <v>3</v>
      </c>
    </row>
    <row r="14" spans="1:8" ht="15">
      <c r="A14" s="10">
        <v>12</v>
      </c>
      <c r="B14" s="11" t="s">
        <v>15</v>
      </c>
      <c r="C14" s="11" t="s">
        <v>70</v>
      </c>
      <c r="D14" s="12">
        <f ca="1">_xlfn.IFERROR(__xludf.dummyfunction("""COMPUTED_VALUE"""),125)</f>
        <v>125</v>
      </c>
      <c r="E14" s="12" t="s">
        <v>126</v>
      </c>
      <c r="F14" s="13" t="s">
        <v>141</v>
      </c>
      <c r="G14" s="1">
        <f ca="1">_xlfn.IFERROR(__xludf.dummyfunction("""COMPUTED_VALUE"""),44042.0086038079)</f>
        <v>44042.0086038079</v>
      </c>
      <c r="H14" s="3" t="s">
        <v>3</v>
      </c>
    </row>
    <row r="15" spans="1:8" ht="15">
      <c r="A15" s="10">
        <v>13</v>
      </c>
      <c r="B15" s="11" t="s">
        <v>16</v>
      </c>
      <c r="C15" s="11" t="s">
        <v>71</v>
      </c>
      <c r="D15" s="12">
        <f ca="1">_xlfn.IFERROR(__xludf.dummyfunction("""COMPUTED_VALUE"""),150)</f>
        <v>150</v>
      </c>
      <c r="E15" s="12" t="s">
        <v>127</v>
      </c>
      <c r="F15" s="13" t="s">
        <v>142</v>
      </c>
      <c r="G15" s="1">
        <f ca="1">_xlfn.IFERROR(__xludf.dummyfunction("""COMPUTED_VALUE"""),44042.0086234144)</f>
        <v>44042.0086234144</v>
      </c>
      <c r="H15" s="3" t="s">
        <v>3</v>
      </c>
    </row>
    <row r="16" spans="1:8" ht="15">
      <c r="A16" s="10">
        <v>14</v>
      </c>
      <c r="B16" s="11" t="s">
        <v>17</v>
      </c>
      <c r="C16" s="11" t="s">
        <v>68</v>
      </c>
      <c r="D16" s="12">
        <f ca="1">_xlfn.IFERROR(__xludf.dummyfunction("""COMPUTED_VALUE"""),161)</f>
        <v>161</v>
      </c>
      <c r="E16" s="12" t="s">
        <v>126</v>
      </c>
      <c r="F16" s="13" t="s">
        <v>141</v>
      </c>
      <c r="G16" s="1">
        <f ca="1">_xlfn.IFERROR(__xludf.dummyfunction("""COMPUTED_VALUE"""),44042.0087113773)</f>
        <v>44042.0087113773</v>
      </c>
      <c r="H16" s="3" t="s">
        <v>3</v>
      </c>
    </row>
    <row r="17" spans="1:8" ht="15">
      <c r="A17" s="10">
        <v>15</v>
      </c>
      <c r="B17" s="11" t="s">
        <v>18</v>
      </c>
      <c r="C17" s="11" t="s">
        <v>72</v>
      </c>
      <c r="D17" s="12">
        <f ca="1">_xlfn.IFERROR(__xludf.dummyfunction("""COMPUTED_VALUE"""),104)</f>
        <v>104</v>
      </c>
      <c r="E17" s="12" t="s">
        <v>126</v>
      </c>
      <c r="F17" s="13" t="s">
        <v>141</v>
      </c>
      <c r="G17" s="1">
        <f ca="1">_xlfn.IFERROR(__xludf.dummyfunction("""COMPUTED_VALUE"""),44042.008715162)</f>
        <v>44042.008715162</v>
      </c>
      <c r="H17" s="3" t="s">
        <v>3</v>
      </c>
    </row>
    <row r="18" spans="1:8" ht="15">
      <c r="A18" s="10">
        <v>16</v>
      </c>
      <c r="B18" s="11" t="s">
        <v>19</v>
      </c>
      <c r="C18" s="11" t="s">
        <v>73</v>
      </c>
      <c r="D18" s="12">
        <f ca="1">_xlfn.IFERROR(__xludf.dummyfunction("""COMPUTED_VALUE"""),115)</f>
        <v>115</v>
      </c>
      <c r="E18" s="12" t="s">
        <v>3</v>
      </c>
      <c r="F18" s="13" t="s">
        <v>141</v>
      </c>
      <c r="G18" s="1">
        <f ca="1">_xlfn.IFERROR(__xludf.dummyfunction("""COMPUTED_VALUE"""),44042.0088071065)</f>
        <v>44042.0088071065</v>
      </c>
      <c r="H18" s="3" t="s">
        <v>3</v>
      </c>
    </row>
    <row r="19" spans="1:8" ht="15">
      <c r="A19" s="10">
        <v>17</v>
      </c>
      <c r="B19" s="11" t="s">
        <v>20</v>
      </c>
      <c r="C19" s="11" t="s">
        <v>74</v>
      </c>
      <c r="D19" s="12">
        <f ca="1">_xlfn.IFERROR(__xludf.dummyfunction("""COMPUTED_VALUE"""),160)</f>
        <v>160</v>
      </c>
      <c r="E19" s="12" t="s">
        <v>120</v>
      </c>
      <c r="F19" s="13" t="s">
        <v>142</v>
      </c>
      <c r="G19" s="1">
        <f ca="1">_xlfn.IFERROR(__xludf.dummyfunction("""COMPUTED_VALUE"""),44042.0089694907)</f>
        <v>44042.0089694907</v>
      </c>
      <c r="H19" s="3" t="s">
        <v>3</v>
      </c>
    </row>
    <row r="20" spans="1:8" ht="15">
      <c r="A20" s="10">
        <v>18</v>
      </c>
      <c r="B20" s="11" t="s">
        <v>21</v>
      </c>
      <c r="C20" s="11" t="s">
        <v>75</v>
      </c>
      <c r="D20" s="12">
        <f ca="1">_xlfn.IFERROR(__xludf.dummyfunction("""COMPUTED_VALUE"""),117)</f>
        <v>117</v>
      </c>
      <c r="E20" s="12" t="s">
        <v>128</v>
      </c>
      <c r="F20" s="13" t="s">
        <v>143</v>
      </c>
      <c r="G20" s="1">
        <f ca="1">_xlfn.IFERROR(__xludf.dummyfunction("""COMPUTED_VALUE"""),44042.0090285417)</f>
        <v>44042.0090285417</v>
      </c>
      <c r="H20" s="3" t="s">
        <v>3</v>
      </c>
    </row>
    <row r="21" spans="1:8" ht="15">
      <c r="A21" s="10">
        <v>19</v>
      </c>
      <c r="B21" s="11" t="s">
        <v>22</v>
      </c>
      <c r="C21" s="11" t="s">
        <v>76</v>
      </c>
      <c r="D21" s="12">
        <f ca="1">_xlfn.IFERROR(__xludf.dummyfunction("""COMPUTED_VALUE"""),147)</f>
        <v>147</v>
      </c>
      <c r="E21" s="12" t="s">
        <v>129</v>
      </c>
      <c r="F21" s="13" t="s">
        <v>143</v>
      </c>
      <c r="G21" s="1">
        <f ca="1">_xlfn.IFERROR(__xludf.dummyfunction("""COMPUTED_VALUE"""),44042.0091292477)</f>
        <v>44042.0091292477</v>
      </c>
      <c r="H21" s="3" t="s">
        <v>3</v>
      </c>
    </row>
    <row r="22" spans="1:8" ht="15">
      <c r="A22" s="10">
        <v>20</v>
      </c>
      <c r="B22" s="11" t="s">
        <v>23</v>
      </c>
      <c r="C22" s="11" t="s">
        <v>77</v>
      </c>
      <c r="D22" s="12">
        <f ca="1">_xlfn.IFERROR(__xludf.dummyfunction("""COMPUTED_VALUE"""),116)</f>
        <v>116</v>
      </c>
      <c r="E22" s="12" t="s">
        <v>130</v>
      </c>
      <c r="F22" s="13" t="s">
        <v>143</v>
      </c>
      <c r="G22" s="1">
        <f ca="1">_xlfn.IFERROR(__xludf.dummyfunction("""COMPUTED_VALUE"""),44042.0092593403)</f>
        <v>44042.0092593403</v>
      </c>
      <c r="H22" s="3" t="s">
        <v>3</v>
      </c>
    </row>
    <row r="23" spans="1:8" ht="15">
      <c r="A23" s="10">
        <v>21</v>
      </c>
      <c r="B23" s="11" t="s">
        <v>24</v>
      </c>
      <c r="C23" s="11" t="s">
        <v>78</v>
      </c>
      <c r="D23" s="12">
        <f ca="1">_xlfn.IFERROR(__xludf.dummyfunction("""COMPUTED_VALUE"""),124)</f>
        <v>124</v>
      </c>
      <c r="E23" s="12" t="s">
        <v>126</v>
      </c>
      <c r="F23" s="13" t="s">
        <v>142</v>
      </c>
      <c r="G23" s="1">
        <f ca="1">_xlfn.IFERROR(__xludf.dummyfunction("""COMPUTED_VALUE"""),44042.0094195718)</f>
        <v>44042.0094195718</v>
      </c>
      <c r="H23" s="3" t="s">
        <v>3</v>
      </c>
    </row>
    <row r="24" spans="1:8" ht="15">
      <c r="A24" s="10">
        <v>22</v>
      </c>
      <c r="B24" s="11" t="s">
        <v>25</v>
      </c>
      <c r="C24" s="11" t="s">
        <v>79</v>
      </c>
      <c r="D24" s="12">
        <f ca="1">_xlfn.IFERROR(__xludf.dummyfunction("""COMPUTED_VALUE"""),108)</f>
        <v>108</v>
      </c>
      <c r="E24" s="12" t="s">
        <v>130</v>
      </c>
      <c r="F24" s="13" t="s">
        <v>143</v>
      </c>
      <c r="G24" s="1">
        <f ca="1">_xlfn.IFERROR(__xludf.dummyfunction("""COMPUTED_VALUE"""),44042.0094693519)</f>
        <v>44042.0094693519</v>
      </c>
      <c r="H24" s="3" t="s">
        <v>3</v>
      </c>
    </row>
    <row r="25" spans="1:8" ht="15">
      <c r="A25" s="10">
        <v>23</v>
      </c>
      <c r="B25" s="11" t="s">
        <v>26</v>
      </c>
      <c r="C25" s="11" t="s">
        <v>80</v>
      </c>
      <c r="D25" s="12">
        <f ca="1">_xlfn.IFERROR(__xludf.dummyfunction("""COMPUTED_VALUE"""),106)</f>
        <v>106</v>
      </c>
      <c r="E25" s="12" t="s">
        <v>126</v>
      </c>
      <c r="F25" s="13" t="s">
        <v>142</v>
      </c>
      <c r="G25" s="1">
        <f ca="1">_xlfn.IFERROR(__xludf.dummyfunction("""COMPUTED_VALUE"""),44042.0094824884)</f>
        <v>44042.0094824884</v>
      </c>
      <c r="H25" s="3" t="s">
        <v>3</v>
      </c>
    </row>
    <row r="26" spans="1:8" ht="15">
      <c r="A26" s="10">
        <v>24</v>
      </c>
      <c r="B26" s="11" t="s">
        <v>27</v>
      </c>
      <c r="C26" s="11" t="s">
        <v>81</v>
      </c>
      <c r="D26" s="12">
        <f ca="1">_xlfn.IFERROR(__xludf.dummyfunction("""COMPUTED_VALUE"""),155)</f>
        <v>155</v>
      </c>
      <c r="E26" s="12" t="s">
        <v>131</v>
      </c>
      <c r="F26" s="13" t="s">
        <v>142</v>
      </c>
      <c r="G26" s="1">
        <f ca="1">_xlfn.IFERROR(__xludf.dummyfunction("""COMPUTED_VALUE"""),44042.0097725694)</f>
        <v>44042.0097725694</v>
      </c>
      <c r="H26" s="3" t="s">
        <v>3</v>
      </c>
    </row>
    <row r="27" spans="1:8" ht="15">
      <c r="A27" s="10">
        <v>25</v>
      </c>
      <c r="B27" s="11" t="s">
        <v>28</v>
      </c>
      <c r="C27" s="11" t="s">
        <v>82</v>
      </c>
      <c r="D27" s="12">
        <f ca="1">_xlfn.IFERROR(__xludf.dummyfunction("""COMPUTED_VALUE"""),114)</f>
        <v>114</v>
      </c>
      <c r="E27" s="12" t="s">
        <v>132</v>
      </c>
      <c r="F27" s="13" t="s">
        <v>144</v>
      </c>
      <c r="G27" s="1">
        <f ca="1">_xlfn.IFERROR(__xludf.dummyfunction("""COMPUTED_VALUE"""),44042.0098462269)</f>
        <v>44042.0098462269</v>
      </c>
      <c r="H27" s="3" t="s">
        <v>3</v>
      </c>
    </row>
    <row r="28" spans="1:8" ht="15">
      <c r="A28" s="10">
        <v>26</v>
      </c>
      <c r="B28" s="11" t="s">
        <v>29</v>
      </c>
      <c r="C28" s="11" t="s">
        <v>83</v>
      </c>
      <c r="D28" s="12">
        <f ca="1">_xlfn.IFERROR(__xludf.dummyfunction("""COMPUTED_VALUE"""),98)</f>
        <v>98</v>
      </c>
      <c r="E28" s="12" t="s">
        <v>133</v>
      </c>
      <c r="F28" s="13" t="s">
        <v>141</v>
      </c>
      <c r="G28" s="1">
        <f ca="1">_xlfn.IFERROR(__xludf.dummyfunction("""COMPUTED_VALUE"""),44042.0099005324)</f>
        <v>44042.0099005324</v>
      </c>
      <c r="H28" s="3" t="s">
        <v>3</v>
      </c>
    </row>
    <row r="29" spans="1:8" ht="15">
      <c r="A29" s="10">
        <v>27</v>
      </c>
      <c r="B29" s="11" t="s">
        <v>30</v>
      </c>
      <c r="C29" s="11" t="s">
        <v>84</v>
      </c>
      <c r="D29" s="12">
        <f ca="1">_xlfn.IFERROR(__xludf.dummyfunction("""COMPUTED_VALUE"""),101)</f>
        <v>101</v>
      </c>
      <c r="E29" s="12" t="s">
        <v>120</v>
      </c>
      <c r="F29" s="13" t="s">
        <v>141</v>
      </c>
      <c r="G29" s="1">
        <f ca="1">_xlfn.IFERROR(__xludf.dummyfunction("""COMPUTED_VALUE"""),44042.0102583102)</f>
        <v>44042.0102583102</v>
      </c>
      <c r="H29" s="3" t="s">
        <v>3</v>
      </c>
    </row>
    <row r="30" spans="1:8" ht="15">
      <c r="A30" s="10">
        <v>28</v>
      </c>
      <c r="B30" s="11" t="s">
        <v>31</v>
      </c>
      <c r="C30" s="11" t="s">
        <v>85</v>
      </c>
      <c r="D30" s="12">
        <f ca="1">_xlfn.IFERROR(__xludf.dummyfunction("""COMPUTED_VALUE"""),110)</f>
        <v>110</v>
      </c>
      <c r="E30" s="12" t="s">
        <v>134</v>
      </c>
      <c r="F30" s="13" t="s">
        <v>142</v>
      </c>
      <c r="G30" s="1">
        <f ca="1">_xlfn.IFERROR(__xludf.dummyfunction("""COMPUTED_VALUE"""),44042.0104505903)</f>
        <v>44042.0104505903</v>
      </c>
      <c r="H30" s="3" t="s">
        <v>3</v>
      </c>
    </row>
    <row r="31" spans="1:8" ht="15">
      <c r="A31" s="10">
        <v>29</v>
      </c>
      <c r="B31" s="11" t="s">
        <v>32</v>
      </c>
      <c r="C31" s="11" t="s">
        <v>86</v>
      </c>
      <c r="D31" s="12">
        <f ca="1">_xlfn.IFERROR(__xludf.dummyfunction("""COMPUTED_VALUE"""),162)</f>
        <v>162</v>
      </c>
      <c r="E31" s="12" t="s">
        <v>135</v>
      </c>
      <c r="F31" s="13" t="s">
        <v>141</v>
      </c>
      <c r="G31" s="1">
        <f ca="1">_xlfn.IFERROR(__xludf.dummyfunction("""COMPUTED_VALUE"""),44042.0105342014)</f>
        <v>44042.0105342014</v>
      </c>
      <c r="H31" s="3" t="s">
        <v>3</v>
      </c>
    </row>
    <row r="32" spans="1:8" ht="15">
      <c r="A32" s="10">
        <v>30</v>
      </c>
      <c r="B32" s="11" t="s">
        <v>33</v>
      </c>
      <c r="C32" s="11" t="s">
        <v>87</v>
      </c>
      <c r="D32" s="12">
        <f ca="1">_xlfn.IFERROR(__xludf.dummyfunction("""COMPUTED_VALUE"""),163)</f>
        <v>163</v>
      </c>
      <c r="E32" s="12" t="s">
        <v>126</v>
      </c>
      <c r="F32" s="13" t="s">
        <v>143</v>
      </c>
      <c r="G32" s="1">
        <f ca="1">_xlfn.IFERROR(__xludf.dummyfunction("""COMPUTED_VALUE"""),44042.010624838)</f>
        <v>44042.010624838</v>
      </c>
      <c r="H32" s="3" t="s">
        <v>3</v>
      </c>
    </row>
    <row r="33" spans="1:8" ht="15">
      <c r="A33" s="10">
        <v>31</v>
      </c>
      <c r="B33" s="11" t="s">
        <v>34</v>
      </c>
      <c r="C33" s="11" t="s">
        <v>88</v>
      </c>
      <c r="D33" s="12">
        <f ca="1">_xlfn.IFERROR(__xludf.dummyfunction("""COMPUTED_VALUE"""),149)</f>
        <v>149</v>
      </c>
      <c r="E33" s="12" t="s">
        <v>126</v>
      </c>
      <c r="F33" s="13" t="s">
        <v>141</v>
      </c>
      <c r="G33" s="1">
        <f ca="1">_xlfn.IFERROR(__xludf.dummyfunction("""COMPUTED_VALUE"""),44042.0107210995)</f>
        <v>44042.0107210995</v>
      </c>
      <c r="H33" s="3" t="s">
        <v>3</v>
      </c>
    </row>
    <row r="34" spans="1:8" ht="15">
      <c r="A34" s="10">
        <v>32</v>
      </c>
      <c r="B34" s="11" t="s">
        <v>22</v>
      </c>
      <c r="C34" s="11" t="s">
        <v>89</v>
      </c>
      <c r="D34" s="12">
        <f ca="1">_xlfn.IFERROR(__xludf.dummyfunction("""COMPUTED_VALUE"""),165)</f>
        <v>165</v>
      </c>
      <c r="E34" s="12" t="s">
        <v>136</v>
      </c>
      <c r="F34" s="13" t="s">
        <v>141</v>
      </c>
      <c r="G34" s="1">
        <f ca="1">_xlfn.IFERROR(__xludf.dummyfunction("""COMPUTED_VALUE"""),44042.0107909954)</f>
        <v>44042.0107909954</v>
      </c>
      <c r="H34" s="3" t="s">
        <v>3</v>
      </c>
    </row>
    <row r="35" spans="1:8" ht="15">
      <c r="A35" s="10">
        <v>33</v>
      </c>
      <c r="B35" s="11" t="s">
        <v>35</v>
      </c>
      <c r="C35" s="11" t="s">
        <v>90</v>
      </c>
      <c r="D35" s="12">
        <f ca="1">_xlfn.IFERROR(__xludf.dummyfunction("""COMPUTED_VALUE"""),138)</f>
        <v>138</v>
      </c>
      <c r="E35" s="12" t="s">
        <v>126</v>
      </c>
      <c r="F35" s="13" t="s">
        <v>144</v>
      </c>
      <c r="G35" s="1">
        <f ca="1">_xlfn.IFERROR(__xludf.dummyfunction("""COMPUTED_VALUE"""),44042.0110704514)</f>
        <v>44042.0110704514</v>
      </c>
      <c r="H35" s="3" t="s">
        <v>3</v>
      </c>
    </row>
    <row r="36" spans="1:8" ht="15">
      <c r="A36" s="10">
        <v>34</v>
      </c>
      <c r="B36" s="11" t="s">
        <v>36</v>
      </c>
      <c r="C36" s="11" t="s">
        <v>91</v>
      </c>
      <c r="D36" s="12">
        <f ca="1">_xlfn.IFERROR(__xludf.dummyfunction("""COMPUTED_VALUE"""),112)</f>
        <v>112</v>
      </c>
      <c r="E36" s="12" t="s">
        <v>126</v>
      </c>
      <c r="F36" s="13" t="s">
        <v>144</v>
      </c>
      <c r="G36" s="1">
        <f ca="1">_xlfn.IFERROR(__xludf.dummyfunction("""COMPUTED_VALUE"""),44042.0111216319)</f>
        <v>44042.0111216319</v>
      </c>
      <c r="H36" s="3" t="s">
        <v>3</v>
      </c>
    </row>
    <row r="37" spans="1:8" ht="15">
      <c r="A37" s="10">
        <v>35</v>
      </c>
      <c r="B37" s="11" t="s">
        <v>9</v>
      </c>
      <c r="C37" s="11" t="s">
        <v>92</v>
      </c>
      <c r="D37" s="12">
        <f ca="1">_xlfn.IFERROR(__xludf.dummyfunction("""COMPUTED_VALUE"""),120)</f>
        <v>120</v>
      </c>
      <c r="E37" s="12" t="s">
        <v>126</v>
      </c>
      <c r="F37" s="13" t="s">
        <v>143</v>
      </c>
      <c r="G37" s="1">
        <f ca="1">_xlfn.IFERROR(__xludf.dummyfunction("""COMPUTED_VALUE"""),44042.0113216782)</f>
        <v>44042.0113216782</v>
      </c>
      <c r="H37" s="3" t="s">
        <v>3</v>
      </c>
    </row>
    <row r="38" spans="1:8" ht="15">
      <c r="A38" s="10">
        <v>36</v>
      </c>
      <c r="B38" s="11" t="s">
        <v>37</v>
      </c>
      <c r="C38" s="11" t="s">
        <v>93</v>
      </c>
      <c r="D38" s="12">
        <f ca="1">_xlfn.IFERROR(__xludf.dummyfunction("""COMPUTED_VALUE"""),111)</f>
        <v>111</v>
      </c>
      <c r="E38" s="12" t="s">
        <v>134</v>
      </c>
      <c r="F38" s="13" t="s">
        <v>142</v>
      </c>
      <c r="G38" s="1">
        <f ca="1">_xlfn.IFERROR(__xludf.dummyfunction("""COMPUTED_VALUE"""),44042.0114872685)</f>
        <v>44042.0114872685</v>
      </c>
      <c r="H38" s="3" t="s">
        <v>3</v>
      </c>
    </row>
    <row r="39" spans="1:8" ht="15">
      <c r="A39" s="10">
        <v>37</v>
      </c>
      <c r="B39" s="11" t="s">
        <v>38</v>
      </c>
      <c r="C39" s="11" t="s">
        <v>94</v>
      </c>
      <c r="D39" s="12">
        <f ca="1">_xlfn.IFERROR(__xludf.dummyfunction("""COMPUTED_VALUE"""),146)</f>
        <v>146</v>
      </c>
      <c r="E39" s="12" t="s">
        <v>3</v>
      </c>
      <c r="F39" s="13" t="s">
        <v>141</v>
      </c>
      <c r="G39" s="1">
        <f ca="1">_xlfn.IFERROR(__xludf.dummyfunction("""COMPUTED_VALUE"""),44042.0115417593)</f>
        <v>44042.0115417593</v>
      </c>
      <c r="H39" s="3" t="s">
        <v>3</v>
      </c>
    </row>
    <row r="40" spans="1:8" ht="15">
      <c r="A40" s="10">
        <v>38</v>
      </c>
      <c r="B40" s="11" t="s">
        <v>39</v>
      </c>
      <c r="C40" s="11" t="s">
        <v>95</v>
      </c>
      <c r="D40" s="12">
        <f ca="1">_xlfn.IFERROR(__xludf.dummyfunction("""COMPUTED_VALUE"""),144)</f>
        <v>144</v>
      </c>
      <c r="E40" s="12" t="s">
        <v>126</v>
      </c>
      <c r="F40" s="13" t="s">
        <v>145</v>
      </c>
      <c r="G40" s="1">
        <f ca="1">_xlfn.IFERROR(__xludf.dummyfunction("""COMPUTED_VALUE"""),44042.0120926157)</f>
        <v>44042.0120926157</v>
      </c>
      <c r="H40" s="3" t="s">
        <v>3</v>
      </c>
    </row>
    <row r="41" spans="1:8" ht="15">
      <c r="A41" s="10">
        <v>39</v>
      </c>
      <c r="B41" s="11" t="s">
        <v>40</v>
      </c>
      <c r="C41" s="11" t="s">
        <v>96</v>
      </c>
      <c r="D41" s="12">
        <f ca="1">_xlfn.IFERROR(__xludf.dummyfunction("""COMPUTED_VALUE"""),102)</f>
        <v>102</v>
      </c>
      <c r="E41" s="12" t="s">
        <v>126</v>
      </c>
      <c r="F41" s="13" t="s">
        <v>142</v>
      </c>
      <c r="G41" s="1">
        <f ca="1">_xlfn.IFERROR(__xludf.dummyfunction("""COMPUTED_VALUE"""),44042.0125114236)</f>
        <v>44042.0125114236</v>
      </c>
      <c r="H41" s="3" t="s">
        <v>3</v>
      </c>
    </row>
    <row r="42" spans="1:8" ht="15">
      <c r="A42" s="10">
        <v>40</v>
      </c>
      <c r="B42" s="11" t="s">
        <v>41</v>
      </c>
      <c r="C42" s="11" t="s">
        <v>97</v>
      </c>
      <c r="D42" s="12">
        <f ca="1">_xlfn.IFERROR(__xludf.dummyfunction("""COMPUTED_VALUE"""),143)</f>
        <v>143</v>
      </c>
      <c r="E42" s="12" t="s">
        <v>137</v>
      </c>
      <c r="F42" s="13" t="s">
        <v>142</v>
      </c>
      <c r="G42" s="1">
        <f ca="1">_xlfn.IFERROR(__xludf.dummyfunction("""COMPUTED_VALUE"""),44042.0125193982)</f>
        <v>44042.0125193982</v>
      </c>
      <c r="H42" s="3" t="s">
        <v>3</v>
      </c>
    </row>
    <row r="43" spans="1:8" ht="15">
      <c r="A43" s="10">
        <v>41</v>
      </c>
      <c r="B43" s="11" t="s">
        <v>42</v>
      </c>
      <c r="C43" s="11" t="s">
        <v>98</v>
      </c>
      <c r="D43" s="12">
        <f ca="1">_xlfn.IFERROR(__xludf.dummyfunction("""COMPUTED_VALUE"""),118)</f>
        <v>118</v>
      </c>
      <c r="E43" s="12" t="s">
        <v>138</v>
      </c>
      <c r="F43" s="13" t="s">
        <v>142</v>
      </c>
      <c r="G43" s="1">
        <f ca="1">_xlfn.IFERROR(__xludf.dummyfunction("""COMPUTED_VALUE"""),44042.0125443056)</f>
        <v>44042.0125443056</v>
      </c>
      <c r="H43" s="3" t="s">
        <v>3</v>
      </c>
    </row>
    <row r="44" spans="1:8" ht="15">
      <c r="A44" s="10">
        <v>42</v>
      </c>
      <c r="B44" s="11" t="s">
        <v>43</v>
      </c>
      <c r="C44" s="11" t="s">
        <v>99</v>
      </c>
      <c r="D44" s="12">
        <f ca="1">_xlfn.IFERROR(__xludf.dummyfunction("""COMPUTED_VALUE"""),134)</f>
        <v>134</v>
      </c>
      <c r="E44" s="12" t="s">
        <v>130</v>
      </c>
      <c r="F44" s="13" t="s">
        <v>142</v>
      </c>
      <c r="G44" s="1">
        <f ca="1">_xlfn.IFERROR(__xludf.dummyfunction("""COMPUTED_VALUE"""),44042.012577662)</f>
        <v>44042.012577662</v>
      </c>
      <c r="H44" s="3" t="s">
        <v>3</v>
      </c>
    </row>
    <row r="45" spans="1:8" ht="15">
      <c r="A45" s="10">
        <v>43</v>
      </c>
      <c r="B45" s="11" t="s">
        <v>44</v>
      </c>
      <c r="C45" s="11" t="s">
        <v>100</v>
      </c>
      <c r="D45" s="12">
        <f ca="1">_xlfn.IFERROR(__xludf.dummyfunction("""COMPUTED_VALUE"""),135)</f>
        <v>135</v>
      </c>
      <c r="E45" s="12" t="s">
        <v>139</v>
      </c>
      <c r="F45" s="13" t="s">
        <v>143</v>
      </c>
      <c r="G45" s="1">
        <f ca="1">_xlfn.IFERROR(__xludf.dummyfunction("""COMPUTED_VALUE"""),44042.0125839236)</f>
        <v>44042.0125839236</v>
      </c>
      <c r="H45" s="3" t="s">
        <v>3</v>
      </c>
    </row>
    <row r="46" spans="1:8" ht="15">
      <c r="A46" s="10">
        <v>44</v>
      </c>
      <c r="B46" s="11" t="s">
        <v>45</v>
      </c>
      <c r="C46" s="11" t="s">
        <v>101</v>
      </c>
      <c r="D46" s="12">
        <f ca="1">_xlfn.IFERROR(__xludf.dummyfunction("""COMPUTED_VALUE"""),156)</f>
        <v>156</v>
      </c>
      <c r="E46" s="12" t="s">
        <v>118</v>
      </c>
      <c r="F46" s="13" t="s">
        <v>141</v>
      </c>
      <c r="G46" s="1">
        <f ca="1">_xlfn.IFERROR(__xludf.dummyfunction("""COMPUTED_VALUE"""),44042.0126294792)</f>
        <v>44042.0126294792</v>
      </c>
      <c r="H46" s="3" t="s">
        <v>3</v>
      </c>
    </row>
    <row r="47" spans="1:8" ht="15">
      <c r="A47" s="10">
        <v>45</v>
      </c>
      <c r="B47" s="11" t="s">
        <v>25</v>
      </c>
      <c r="C47" s="11" t="s">
        <v>102</v>
      </c>
      <c r="D47" s="12">
        <f ca="1">_xlfn.IFERROR(__xludf.dummyfunction("""COMPUTED_VALUE"""),107)</f>
        <v>107</v>
      </c>
      <c r="E47" s="12" t="s">
        <v>130</v>
      </c>
      <c r="F47" s="13" t="s">
        <v>146</v>
      </c>
      <c r="G47" s="1">
        <f ca="1">_xlfn.IFERROR(__xludf.dummyfunction("""COMPUTED_VALUE"""),44042.0128290278)</f>
        <v>44042.0128290278</v>
      </c>
      <c r="H47" s="3" t="s">
        <v>3</v>
      </c>
    </row>
    <row r="48" spans="1:8" ht="15">
      <c r="A48" s="10">
        <v>46</v>
      </c>
      <c r="B48" s="11" t="s">
        <v>46</v>
      </c>
      <c r="C48" s="11" t="s">
        <v>60</v>
      </c>
      <c r="D48" s="12">
        <f ca="1">_xlfn.IFERROR(__xludf.dummyfunction("""COMPUTED_VALUE"""),145)</f>
        <v>145</v>
      </c>
      <c r="E48" s="12" t="s">
        <v>126</v>
      </c>
      <c r="F48" s="13" t="s">
        <v>141</v>
      </c>
      <c r="G48" s="1">
        <f ca="1">_xlfn.IFERROR(__xludf.dummyfunction("""COMPUTED_VALUE"""),44042.0128426273)</f>
        <v>44042.0128426273</v>
      </c>
      <c r="H48" s="3" t="s">
        <v>3</v>
      </c>
    </row>
    <row r="49" spans="1:8" ht="15">
      <c r="A49" s="10">
        <v>47</v>
      </c>
      <c r="B49" s="11" t="s">
        <v>47</v>
      </c>
      <c r="C49" s="11" t="s">
        <v>103</v>
      </c>
      <c r="D49" s="12">
        <f ca="1">_xlfn.IFERROR(__xludf.dummyfunction("""COMPUTED_VALUE"""),164)</f>
        <v>164</v>
      </c>
      <c r="E49" s="12" t="s">
        <v>3</v>
      </c>
      <c r="F49" s="13" t="s">
        <v>142</v>
      </c>
      <c r="G49" s="1">
        <f ca="1">_xlfn.IFERROR(__xludf.dummyfunction("""COMPUTED_VALUE"""),44042.0133454745)</f>
        <v>44042.0133454745</v>
      </c>
      <c r="H49" s="3" t="s">
        <v>3</v>
      </c>
    </row>
    <row r="50" spans="1:8" ht="15">
      <c r="A50" s="10">
        <v>48</v>
      </c>
      <c r="B50" s="11" t="s">
        <v>48</v>
      </c>
      <c r="C50" s="11" t="s">
        <v>104</v>
      </c>
      <c r="D50" s="12">
        <f ca="1">_xlfn.IFERROR(__xludf.dummyfunction("""COMPUTED_VALUE"""),130)</f>
        <v>130</v>
      </c>
      <c r="E50" s="12" t="s">
        <v>130</v>
      </c>
      <c r="F50" s="13" t="s">
        <v>142</v>
      </c>
      <c r="G50" s="1">
        <f ca="1">_xlfn.IFERROR(__xludf.dummyfunction("""COMPUTED_VALUE"""),44042.0136171759)</f>
        <v>44042.0136171759</v>
      </c>
      <c r="H50" s="3" t="s">
        <v>3</v>
      </c>
    </row>
    <row r="51" spans="1:8" ht="15">
      <c r="A51" s="10">
        <v>49</v>
      </c>
      <c r="B51" s="11" t="s">
        <v>49</v>
      </c>
      <c r="C51" s="11" t="s">
        <v>105</v>
      </c>
      <c r="D51" s="12">
        <f ca="1">_xlfn.IFERROR(__xludf.dummyfunction("""COMPUTED_VALUE"""),136)</f>
        <v>136</v>
      </c>
      <c r="E51" s="12" t="s">
        <v>129</v>
      </c>
      <c r="F51" s="13" t="s">
        <v>144</v>
      </c>
      <c r="G51" s="1">
        <f ca="1">_xlfn.IFERROR(__xludf.dummyfunction("""COMPUTED_VALUE"""),44042.0136612846)</f>
        <v>44042.0136612846</v>
      </c>
      <c r="H51" s="3" t="s">
        <v>3</v>
      </c>
    </row>
    <row r="52" spans="1:8" ht="15">
      <c r="A52" s="10">
        <v>50</v>
      </c>
      <c r="B52" s="11" t="s">
        <v>50</v>
      </c>
      <c r="C52" s="11" t="s">
        <v>106</v>
      </c>
      <c r="D52" s="12">
        <f ca="1">_xlfn.IFERROR(__xludf.dummyfunction("""COMPUTED_VALUE"""),133)</f>
        <v>133</v>
      </c>
      <c r="E52" s="12" t="s">
        <v>120</v>
      </c>
      <c r="F52" s="13" t="s">
        <v>142</v>
      </c>
      <c r="G52" s="1">
        <f ca="1">_xlfn.IFERROR(__xludf.dummyfunction("""COMPUTED_VALUE"""),44042.0142283565)</f>
        <v>44042.0142283565</v>
      </c>
      <c r="H52" s="3" t="s">
        <v>3</v>
      </c>
    </row>
    <row r="53" spans="1:8" ht="15">
      <c r="A53" s="10">
        <v>51</v>
      </c>
      <c r="B53" s="11" t="s">
        <v>51</v>
      </c>
      <c r="C53" s="11" t="s">
        <v>107</v>
      </c>
      <c r="D53" s="12">
        <f ca="1">_xlfn.IFERROR(__xludf.dummyfunction("""COMPUTED_VALUE"""),119)</f>
        <v>119</v>
      </c>
      <c r="E53" s="12" t="s">
        <v>138</v>
      </c>
      <c r="F53" s="13" t="s">
        <v>142</v>
      </c>
      <c r="G53" s="1">
        <f ca="1">_xlfn.IFERROR(__xludf.dummyfunction("""COMPUTED_VALUE"""),44042.0146176042)</f>
        <v>44042.0146176042</v>
      </c>
      <c r="H53" s="3" t="s">
        <v>3</v>
      </c>
    </row>
    <row r="54" spans="1:8" ht="15">
      <c r="A54" s="10">
        <v>52</v>
      </c>
      <c r="B54" s="11" t="s">
        <v>52</v>
      </c>
      <c r="C54" s="11" t="s">
        <v>108</v>
      </c>
      <c r="D54" s="12">
        <f ca="1">_xlfn.IFERROR(__xludf.dummyfunction("""COMPUTED_VALUE"""),100)</f>
        <v>100</v>
      </c>
      <c r="E54" s="12" t="s">
        <v>126</v>
      </c>
      <c r="F54" s="13" t="s">
        <v>142</v>
      </c>
      <c r="G54" s="1">
        <f ca="1">_xlfn.IFERROR(__xludf.dummyfunction("""COMPUTED_VALUE"""),44042.0148594907)</f>
        <v>44042.0148594907</v>
      </c>
      <c r="H54" s="3" t="s">
        <v>3</v>
      </c>
    </row>
    <row r="55" spans="1:8" ht="15">
      <c r="A55" s="10">
        <v>53</v>
      </c>
      <c r="B55" s="11" t="s">
        <v>53</v>
      </c>
      <c r="C55" s="11" t="s">
        <v>109</v>
      </c>
      <c r="D55" s="12">
        <f ca="1">_xlfn.IFERROR(__xludf.dummyfunction("""COMPUTED_VALUE"""),157)</f>
        <v>157</v>
      </c>
      <c r="E55" s="12" t="s">
        <v>118</v>
      </c>
      <c r="F55" s="13" t="s">
        <v>145</v>
      </c>
      <c r="G55" s="1">
        <f ca="1">_xlfn.IFERROR(__xludf.dummyfunction("""COMPUTED_VALUE"""),44042.0155206597)</f>
        <v>44042.0155206597</v>
      </c>
      <c r="H55" s="3" t="s">
        <v>3</v>
      </c>
    </row>
    <row r="56" spans="1:8" ht="15">
      <c r="A56" s="10">
        <v>54</v>
      </c>
      <c r="B56" s="11" t="s">
        <v>54</v>
      </c>
      <c r="C56" s="11" t="s">
        <v>110</v>
      </c>
      <c r="D56" s="12">
        <f ca="1">_xlfn.IFERROR(__xludf.dummyfunction("""COMPUTED_VALUE"""),137)</f>
        <v>137</v>
      </c>
      <c r="E56" s="12" t="s">
        <v>129</v>
      </c>
      <c r="F56" s="13" t="s">
        <v>146</v>
      </c>
      <c r="G56" s="1">
        <f ca="1">_xlfn.IFERROR(__xludf.dummyfunction("""COMPUTED_VALUE"""),44042.0159350116)</f>
        <v>44042.0159350116</v>
      </c>
      <c r="H56" s="3" t="s">
        <v>3</v>
      </c>
    </row>
    <row r="57" spans="1:8" ht="15">
      <c r="A57" s="10">
        <v>55</v>
      </c>
      <c r="B57" s="11" t="s">
        <v>55</v>
      </c>
      <c r="C57" s="11" t="s">
        <v>111</v>
      </c>
      <c r="D57" s="12">
        <f ca="1">_xlfn.IFERROR(__xludf.dummyfunction("""COMPUTED_VALUE"""),126)</f>
        <v>126</v>
      </c>
      <c r="E57" s="12" t="s">
        <v>140</v>
      </c>
      <c r="F57" s="13" t="s">
        <v>145</v>
      </c>
      <c r="G57" s="1">
        <f ca="1">_xlfn.IFERROR(__xludf.dummyfunction("""COMPUTED_VALUE"""),44042.0159638426)</f>
        <v>44042.0159638426</v>
      </c>
      <c r="H57" s="3" t="s">
        <v>3</v>
      </c>
    </row>
    <row r="58" spans="1:8" ht="15">
      <c r="A58" s="10">
        <v>56</v>
      </c>
      <c r="B58" s="11" t="s">
        <v>56</v>
      </c>
      <c r="C58" s="11" t="s">
        <v>112</v>
      </c>
      <c r="D58" s="12">
        <f ca="1">_xlfn.IFERROR(__xludf.dummyfunction("""COMPUTED_VALUE"""),123)</f>
        <v>123</v>
      </c>
      <c r="E58" s="12" t="s">
        <v>126</v>
      </c>
      <c r="F58" s="13" t="s">
        <v>146</v>
      </c>
      <c r="G58" s="1">
        <f ca="1">_xlfn.IFERROR(__xludf.dummyfunction("""COMPUTED_VALUE"""),44042.0170696991)</f>
        <v>44042.0170696991</v>
      </c>
      <c r="H58" s="3" t="s">
        <v>3</v>
      </c>
    </row>
    <row r="59" spans="1:8" ht="15">
      <c r="A59" s="10">
        <v>57</v>
      </c>
      <c r="B59" s="11" t="s">
        <v>57</v>
      </c>
      <c r="C59" s="11" t="s">
        <v>113</v>
      </c>
      <c r="D59" s="12">
        <f ca="1">_xlfn.IFERROR(__xludf.dummyfunction("""COMPUTED_VALUE"""),129)</f>
        <v>129</v>
      </c>
      <c r="E59" s="12" t="s">
        <v>140</v>
      </c>
      <c r="F59" s="13" t="s">
        <v>145</v>
      </c>
      <c r="G59" s="1">
        <f ca="1">_xlfn.IFERROR(__xludf.dummyfunction("""COMPUTED_VALUE"""),44042.0171947222)</f>
        <v>44042.0171947222</v>
      </c>
      <c r="H59" s="3" t="s">
        <v>3</v>
      </c>
    </row>
    <row r="60" spans="1:8" ht="15">
      <c r="A60" s="10">
        <v>58</v>
      </c>
      <c r="B60" s="11" t="s">
        <v>58</v>
      </c>
      <c r="C60" s="11" t="s">
        <v>114</v>
      </c>
      <c r="D60" s="12">
        <f ca="1">_xlfn.IFERROR(__xludf.dummyfunction("""COMPUTED_VALUE"""),128)</f>
        <v>128</v>
      </c>
      <c r="E60" s="12" t="s">
        <v>140</v>
      </c>
      <c r="F60" s="13" t="s">
        <v>145</v>
      </c>
      <c r="G60" s="1">
        <f ca="1">_xlfn.IFERROR(__xludf.dummyfunction("""COMPUTED_VALUE"""),44042.0188528125)</f>
        <v>44042.0188528125</v>
      </c>
      <c r="H60" s="3" t="s">
        <v>3</v>
      </c>
    </row>
    <row r="61" spans="1:8" ht="15">
      <c r="A61" s="10">
        <v>59</v>
      </c>
      <c r="B61" s="11" t="s">
        <v>59</v>
      </c>
      <c r="C61" s="11" t="s">
        <v>115</v>
      </c>
      <c r="D61" s="12">
        <f ca="1">_xlfn.IFERROR(__xludf.dummyfunction("""COMPUTED_VALUE"""),127)</f>
        <v>127</v>
      </c>
      <c r="E61" s="12" t="s">
        <v>140</v>
      </c>
      <c r="F61" s="13" t="s">
        <v>145</v>
      </c>
      <c r="G61" s="1">
        <f ca="1">_xlfn.IFERROR(__xludf.dummyfunction("""COMPUTED_VALUE"""),44042.0202493518)</f>
        <v>44042.0202493518</v>
      </c>
      <c r="H61" s="3" t="s">
        <v>3</v>
      </c>
    </row>
    <row r="62" spans="1:6" ht="15">
      <c r="A62" s="10"/>
      <c r="B62" s="8"/>
      <c r="C62" s="8"/>
      <c r="D62" s="14"/>
      <c r="E62" s="14"/>
      <c r="F62" s="15"/>
    </row>
    <row r="63" spans="1:6" ht="15">
      <c r="A63" s="10"/>
      <c r="B63" s="8"/>
      <c r="C63" s="8"/>
      <c r="D63" s="14"/>
      <c r="E63" s="14"/>
      <c r="F63" s="15"/>
    </row>
    <row r="64" spans="1:6" ht="15">
      <c r="A64" s="10"/>
      <c r="B64" s="8"/>
      <c r="C64" s="8"/>
      <c r="D64" s="14"/>
      <c r="E64" s="14"/>
      <c r="F64" s="15"/>
    </row>
    <row r="65" spans="1:6" ht="15">
      <c r="A65" s="10"/>
      <c r="B65" s="8"/>
      <c r="C65" s="8"/>
      <c r="D65" s="14"/>
      <c r="E65" s="14"/>
      <c r="F65" s="15"/>
    </row>
    <row r="66" spans="1:6" ht="15">
      <c r="A66" s="10"/>
      <c r="B66" s="8"/>
      <c r="C66" s="8"/>
      <c r="D66" s="14"/>
      <c r="E66" s="14"/>
      <c r="F66" s="15"/>
    </row>
    <row r="67" spans="1:6" ht="15">
      <c r="A67" s="10"/>
      <c r="B67" s="8"/>
      <c r="C67" s="8"/>
      <c r="D67" s="14"/>
      <c r="E67" s="14"/>
      <c r="F67" s="15"/>
    </row>
    <row r="68" spans="1:6" ht="15">
      <c r="A68" s="10"/>
      <c r="B68" s="8"/>
      <c r="C68" s="8"/>
      <c r="D68" s="14"/>
      <c r="E68" s="14"/>
      <c r="F68" s="15"/>
    </row>
    <row r="69" spans="1:6" ht="15">
      <c r="A69" s="10"/>
      <c r="B69" s="8"/>
      <c r="C69" s="8"/>
      <c r="D69" s="14"/>
      <c r="E69" s="14"/>
      <c r="F69" s="15"/>
    </row>
    <row r="70" spans="1:6" ht="15">
      <c r="A70" s="10"/>
      <c r="B70" s="8"/>
      <c r="C70" s="8"/>
      <c r="D70" s="14"/>
      <c r="E70" s="14"/>
      <c r="F70" s="15"/>
    </row>
    <row r="71" spans="1:6" ht="15">
      <c r="A71" s="10"/>
      <c r="B71" s="8"/>
      <c r="C71" s="8"/>
      <c r="D71" s="14"/>
      <c r="E71" s="14"/>
      <c r="F71" s="15"/>
    </row>
    <row r="72" spans="1:6" ht="15">
      <c r="A72" s="10"/>
      <c r="B72" s="8"/>
      <c r="C72" s="8"/>
      <c r="D72" s="14"/>
      <c r="E72" s="14"/>
      <c r="F72" s="15"/>
    </row>
    <row r="73" spans="1:6" ht="15">
      <c r="A73" s="10"/>
      <c r="B73" s="8"/>
      <c r="C73" s="8"/>
      <c r="D73" s="14"/>
      <c r="E73" s="14"/>
      <c r="F73" s="15"/>
    </row>
    <row r="74" spans="1:6" ht="15">
      <c r="A74" s="10"/>
      <c r="B74" s="8"/>
      <c r="C74" s="8"/>
      <c r="D74" s="14"/>
      <c r="E74" s="14"/>
      <c r="F74" s="15"/>
    </row>
    <row r="75" spans="1:6" ht="15">
      <c r="A75" s="10"/>
      <c r="B75" s="8"/>
      <c r="C75" s="8"/>
      <c r="D75" s="14"/>
      <c r="E75" s="14"/>
      <c r="F75" s="15"/>
    </row>
    <row r="76" spans="1:6" ht="15">
      <c r="A76" s="10"/>
      <c r="B76" s="8"/>
      <c r="C76" s="8"/>
      <c r="D76" s="14"/>
      <c r="E76" s="14"/>
      <c r="F76" s="15"/>
    </row>
    <row r="77" spans="1:6" ht="15">
      <c r="A77" s="10"/>
      <c r="B77" s="8"/>
      <c r="C77" s="8"/>
      <c r="D77" s="14"/>
      <c r="E77" s="14"/>
      <c r="F77" s="15"/>
    </row>
    <row r="78" spans="1:6" ht="15">
      <c r="A78" s="10"/>
      <c r="B78" s="8"/>
      <c r="C78" s="8"/>
      <c r="D78" s="14"/>
      <c r="E78" s="14"/>
      <c r="F78" s="15"/>
    </row>
    <row r="79" spans="1:6" ht="15">
      <c r="A79" s="10"/>
      <c r="B79" s="8"/>
      <c r="C79" s="8"/>
      <c r="D79" s="14"/>
      <c r="E79" s="14"/>
      <c r="F79" s="15"/>
    </row>
    <row r="80" spans="1:6" ht="15">
      <c r="A80" s="10"/>
      <c r="B80" s="8"/>
      <c r="C80" s="8"/>
      <c r="D80" s="14"/>
      <c r="E80" s="14"/>
      <c r="F80" s="15"/>
    </row>
    <row r="81" spans="1:6" ht="15">
      <c r="A81" s="10"/>
      <c r="B81" s="8"/>
      <c r="C81" s="8"/>
      <c r="D81" s="14"/>
      <c r="E81" s="14"/>
      <c r="F81" s="15"/>
    </row>
    <row r="82" spans="1:6" ht="15">
      <c r="A82" s="10"/>
      <c r="B82" s="8"/>
      <c r="C82" s="8"/>
      <c r="D82" s="14"/>
      <c r="E82" s="14"/>
      <c r="F82" s="15"/>
    </row>
    <row r="83" spans="1:6" ht="15">
      <c r="A83" s="10"/>
      <c r="B83" s="8"/>
      <c r="C83" s="8"/>
      <c r="D83" s="14"/>
      <c r="E83" s="14"/>
      <c r="F83" s="15"/>
    </row>
    <row r="84" spans="1:6" ht="15">
      <c r="A84" s="10"/>
      <c r="B84" s="8"/>
      <c r="C84" s="8"/>
      <c r="D84" s="14"/>
      <c r="E84" s="14"/>
      <c r="F84" s="15"/>
    </row>
    <row r="85" spans="1:6" ht="15">
      <c r="A85" s="10"/>
      <c r="B85" s="8"/>
      <c r="C85" s="8"/>
      <c r="D85" s="14"/>
      <c r="E85" s="14"/>
      <c r="F85" s="15"/>
    </row>
    <row r="86" spans="1:6" ht="15">
      <c r="A86" s="10"/>
      <c r="B86" s="8"/>
      <c r="C86" s="8"/>
      <c r="D86" s="14"/>
      <c r="E86" s="14"/>
      <c r="F86" s="15"/>
    </row>
    <row r="87" spans="1:6" ht="15">
      <c r="A87" s="10"/>
      <c r="B87" s="8"/>
      <c r="C87" s="8"/>
      <c r="D87" s="14"/>
      <c r="E87" s="14"/>
      <c r="F87" s="15"/>
    </row>
    <row r="88" spans="1:6" ht="15">
      <c r="A88" s="10"/>
      <c r="B88" s="8"/>
      <c r="C88" s="8"/>
      <c r="D88" s="14"/>
      <c r="E88" s="14"/>
      <c r="F88" s="15"/>
    </row>
    <row r="89" spans="1:6" ht="15">
      <c r="A89" s="10"/>
      <c r="B89" s="8"/>
      <c r="C89" s="8"/>
      <c r="D89" s="14"/>
      <c r="E89" s="14"/>
      <c r="F89" s="15"/>
    </row>
    <row r="90" spans="1:6" ht="15">
      <c r="A90" s="10"/>
      <c r="B90" s="8"/>
      <c r="C90" s="8"/>
      <c r="D90" s="14"/>
      <c r="E90" s="14"/>
      <c r="F90" s="15"/>
    </row>
    <row r="91" spans="1:6" ht="15">
      <c r="A91" s="10"/>
      <c r="B91" s="8"/>
      <c r="C91" s="8"/>
      <c r="D91" s="14"/>
      <c r="E91" s="14"/>
      <c r="F91" s="15"/>
    </row>
    <row r="92" spans="1:6" ht="15">
      <c r="A92" s="10"/>
      <c r="B92" s="8"/>
      <c r="C92" s="8"/>
      <c r="D92" s="14"/>
      <c r="E92" s="14"/>
      <c r="F92" s="15"/>
    </row>
    <row r="93" spans="1:6" ht="15">
      <c r="A93" s="10"/>
      <c r="B93" s="8"/>
      <c r="C93" s="8"/>
      <c r="D93" s="14"/>
      <c r="E93" s="14"/>
      <c r="F93" s="15"/>
    </row>
    <row r="94" spans="1:6" ht="15">
      <c r="A94" s="10"/>
      <c r="B94" s="8"/>
      <c r="C94" s="8"/>
      <c r="D94" s="14"/>
      <c r="E94" s="14"/>
      <c r="F94" s="15"/>
    </row>
    <row r="95" spans="1:6" ht="15">
      <c r="A95" s="10"/>
      <c r="B95" s="8"/>
      <c r="C95" s="8"/>
      <c r="D95" s="14"/>
      <c r="E95" s="14"/>
      <c r="F95" s="15"/>
    </row>
    <row r="96" spans="1:6" ht="15">
      <c r="A96" s="10"/>
      <c r="B96" s="8"/>
      <c r="C96" s="8"/>
      <c r="D96" s="14"/>
      <c r="E96" s="14"/>
      <c r="F96" s="15"/>
    </row>
    <row r="97" spans="1:6" ht="15">
      <c r="A97" s="10"/>
      <c r="B97" s="8"/>
      <c r="C97" s="8"/>
      <c r="D97" s="14"/>
      <c r="E97" s="14"/>
      <c r="F97" s="15"/>
    </row>
    <row r="98" spans="1:6" ht="15">
      <c r="A98" s="10"/>
      <c r="B98" s="8"/>
      <c r="C98" s="8"/>
      <c r="D98" s="14"/>
      <c r="E98" s="14"/>
      <c r="F98" s="15"/>
    </row>
    <row r="99" spans="1:6" ht="15">
      <c r="A99" s="10"/>
      <c r="B99" s="8"/>
      <c r="C99" s="8"/>
      <c r="D99" s="14"/>
      <c r="E99" s="14"/>
      <c r="F99" s="15"/>
    </row>
    <row r="100" spans="1:6" ht="15">
      <c r="A100" s="10"/>
      <c r="B100" s="8"/>
      <c r="C100" s="8"/>
      <c r="D100" s="14"/>
      <c r="E100" s="14"/>
      <c r="F100" s="15"/>
    </row>
    <row r="101" spans="1:6" ht="15">
      <c r="A101" s="10"/>
      <c r="B101" s="8"/>
      <c r="C101" s="8"/>
      <c r="D101" s="14"/>
      <c r="E101" s="14"/>
      <c r="F101" s="15"/>
    </row>
    <row r="102" spans="1:6" ht="15">
      <c r="A102" s="10"/>
      <c r="B102" s="8"/>
      <c r="C102" s="8"/>
      <c r="D102" s="14"/>
      <c r="E102" s="14"/>
      <c r="F102" s="15"/>
    </row>
    <row r="103" spans="1:6" ht="15">
      <c r="A103" s="10"/>
      <c r="B103" s="8"/>
      <c r="C103" s="8"/>
      <c r="D103" s="14"/>
      <c r="E103" s="14"/>
      <c r="F103" s="15"/>
    </row>
    <row r="104" spans="1:6" ht="15">
      <c r="A104" s="10"/>
      <c r="B104" s="8"/>
      <c r="C104" s="8"/>
      <c r="D104" s="14"/>
      <c r="E104" s="14"/>
      <c r="F104" s="15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Luca</cp:lastModifiedBy>
  <dcterms:created xsi:type="dcterms:W3CDTF">2020-07-31T18:26:02Z</dcterms:created>
  <dcterms:modified xsi:type="dcterms:W3CDTF">2020-08-01T13:11:42Z</dcterms:modified>
  <cp:category/>
  <cp:version/>
  <cp:contentType/>
  <cp:contentStatus/>
</cp:coreProperties>
</file>